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550" windowWidth="15360" windowHeight="8800" activeTab="0"/>
  </bookViews>
  <sheets>
    <sheet name="Sheet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<sst xmlns="http://schemas.openxmlformats.org/spreadsheetml/2006/main" count="30" uniqueCount="27">
  <si>
    <t>Season analysis</t>
  </si>
  <si>
    <t>Bowling</t>
  </si>
  <si>
    <t>wickets</t>
  </si>
  <si>
    <t>overs</t>
  </si>
  <si>
    <t>average</t>
  </si>
  <si>
    <t>strike rate</t>
  </si>
  <si>
    <t>3 wi</t>
  </si>
  <si>
    <t>catches</t>
  </si>
  <si>
    <t>catch %</t>
  </si>
  <si>
    <t>Batting</t>
  </si>
  <si>
    <t>runs</t>
  </si>
  <si>
    <t>innings</t>
  </si>
  <si>
    <t>not out</t>
  </si>
  <si>
    <t>25+ %</t>
  </si>
  <si>
    <t>Total</t>
  </si>
  <si>
    <t>100+</t>
  </si>
  <si>
    <t>50-99</t>
  </si>
  <si>
    <t>25-49</t>
  </si>
  <si>
    <t>econ rate</t>
  </si>
  <si>
    <t>runs per over</t>
  </si>
  <si>
    <t>balls per wicket</t>
  </si>
  <si>
    <t>% wickets caught</t>
  </si>
  <si>
    <t>% of inns 25+</t>
  </si>
  <si>
    <t>balls</t>
  </si>
  <si>
    <t>Batting average less bowling average</t>
  </si>
  <si>
    <t>93-21</t>
  </si>
  <si>
    <t>end 2021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</si>
</sst>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41">
    <font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sz val="7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0" xfId="0" applyFont="1" applyAlignment="1">
      <alignment/>
    </xf>
    <xf numFmtId="1" fontId="6" fillId="0" borderId="0" xfId="0" applyNumberFormat="1" applyFont="1" applyAlignment="1">
      <alignment/>
    </xf>
    <xf numFmtId="1" fontId="6" fillId="0" borderId="12" xfId="0" applyNumberFormat="1" applyFont="1" applyBorder="1" applyAlignment="1">
      <alignment/>
    </xf>
    <xf numFmtId="2" fontId="6" fillId="0" borderId="0" xfId="0" applyNumberFormat="1" applyFont="1" applyAlignment="1">
      <alignment/>
    </xf>
    <xf numFmtId="2" fontId="6" fillId="0" borderId="12" xfId="0" applyNumberFormat="1" applyFont="1" applyBorder="1" applyAlignment="1">
      <alignment/>
    </xf>
    <xf numFmtId="164" fontId="6" fillId="0" borderId="0" xfId="0" applyNumberFormat="1" applyFont="1" applyAlignment="1">
      <alignment/>
    </xf>
    <xf numFmtId="164" fontId="6" fillId="0" borderId="13" xfId="0" applyNumberFormat="1" applyFont="1" applyBorder="1" applyAlignment="1">
      <alignment/>
    </xf>
    <xf numFmtId="0" fontId="6" fillId="0" borderId="12" xfId="0" applyFont="1" applyBorder="1" applyAlignment="1">
      <alignment/>
    </xf>
    <xf numFmtId="164" fontId="6" fillId="0" borderId="12" xfId="0" applyNumberFormat="1" applyFont="1" applyBorder="1" applyAlignment="1">
      <alignment/>
    </xf>
    <xf numFmtId="0" fontId="6" fillId="0" borderId="0" xfId="0" applyFont="1" applyAlignment="1">
      <alignment horizontal="left"/>
    </xf>
    <xf numFmtId="2" fontId="6" fillId="0" borderId="0" xfId="0" applyNumberFormat="1" applyFont="1" applyBorder="1" applyAlignment="1">
      <alignment/>
    </xf>
    <xf numFmtId="1" fontId="6" fillId="0" borderId="0" xfId="0" applyNumberFormat="1" applyFont="1" applyBorder="1" applyAlignment="1">
      <alignment/>
    </xf>
    <xf numFmtId="164" fontId="6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6" fillId="0" borderId="14" xfId="0" applyFont="1" applyBorder="1" applyAlignment="1">
      <alignment horizontal="right"/>
    </xf>
    <xf numFmtId="17" fontId="0" fillId="0" borderId="0" xfId="0" applyNumberFormat="1" applyFont="1" applyAlignment="1">
      <alignment/>
    </xf>
    <xf numFmtId="0" fontId="0" fillId="0" borderId="0" xfId="0" applyFont="1" applyAlignment="1">
      <alignment/>
    </xf>
    <xf numFmtId="164" fontId="6" fillId="0" borderId="15" xfId="0" applyNumberFormat="1" applyFont="1" applyBorder="1" applyAlignment="1">
      <alignment/>
    </xf>
    <xf numFmtId="0" fontId="6" fillId="0" borderId="13" xfId="0" applyFont="1" applyBorder="1" applyAlignment="1">
      <alignment/>
    </xf>
    <xf numFmtId="2" fontId="6" fillId="0" borderId="13" xfId="0" applyNumberFormat="1" applyFont="1" applyBorder="1" applyAlignment="1">
      <alignment/>
    </xf>
    <xf numFmtId="0" fontId="6" fillId="0" borderId="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ffice%2097\cr\2016\casuals_bowlin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Office%2097\cr\2016\casuals_batting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Office%2097\cr\2016\catche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casuals_bowling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casuals_batting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catch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3"/>
      <sheetName val="94"/>
      <sheetName val="95"/>
      <sheetName val="96"/>
      <sheetName val="97"/>
      <sheetName val="98"/>
      <sheetName val="99"/>
      <sheetName val="00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Career"/>
      <sheetName val="14"/>
      <sheetName val="15"/>
      <sheetName val="16"/>
    </sheetNames>
    <sheetDataSet>
      <sheetData sheetId="19">
        <row r="32">
          <cell r="H32">
            <v>17</v>
          </cell>
        </row>
      </sheetData>
      <sheetData sheetId="20">
        <row r="36">
          <cell r="C36">
            <v>5226</v>
          </cell>
          <cell r="E36">
            <v>4628</v>
          </cell>
          <cell r="F36">
            <v>166</v>
          </cell>
          <cell r="H36">
            <v>16</v>
          </cell>
        </row>
      </sheetData>
      <sheetData sheetId="22">
        <row r="31">
          <cell r="C31">
            <v>4213</v>
          </cell>
          <cell r="E31">
            <v>3777</v>
          </cell>
          <cell r="F31">
            <v>133</v>
          </cell>
          <cell r="H31">
            <v>12</v>
          </cell>
        </row>
      </sheetData>
      <sheetData sheetId="23">
        <row r="35">
          <cell r="C35">
            <v>3404</v>
          </cell>
          <cell r="E35">
            <v>3123</v>
          </cell>
          <cell r="F35">
            <v>132</v>
          </cell>
          <cell r="H35">
            <v>7</v>
          </cell>
        </row>
      </sheetData>
      <sheetData sheetId="24">
        <row r="32">
          <cell r="C32">
            <v>3514</v>
          </cell>
          <cell r="E32">
            <v>3416</v>
          </cell>
          <cell r="F32">
            <v>137</v>
          </cell>
          <cell r="H32">
            <v>13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93"/>
      <sheetName val="94"/>
      <sheetName val="95"/>
      <sheetName val="96"/>
      <sheetName val="97"/>
      <sheetName val="98"/>
      <sheetName val="99"/>
      <sheetName val="00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The Cazh"/>
      <sheetName val="Career"/>
      <sheetName val="Career runs by season"/>
    </sheetNames>
    <sheetDataSet>
      <sheetData sheetId="20">
        <row r="39">
          <cell r="Y39">
            <v>3862</v>
          </cell>
          <cell r="Z39">
            <v>242</v>
          </cell>
          <cell r="AA39">
            <v>56</v>
          </cell>
          <cell r="AD39">
            <v>4</v>
          </cell>
          <cell r="AE39">
            <v>10</v>
          </cell>
          <cell r="AF39">
            <v>36</v>
          </cell>
        </row>
      </sheetData>
      <sheetData sheetId="21">
        <row r="32">
          <cell r="U32">
            <v>2816</v>
          </cell>
          <cell r="V32">
            <v>222</v>
          </cell>
          <cell r="W32">
            <v>40</v>
          </cell>
          <cell r="Z32">
            <v>0</v>
          </cell>
          <cell r="AA32">
            <v>12</v>
          </cell>
          <cell r="AB32">
            <v>29</v>
          </cell>
        </row>
      </sheetData>
      <sheetData sheetId="22">
        <row r="37">
          <cell r="S37">
            <v>2768</v>
          </cell>
          <cell r="T37">
            <v>196</v>
          </cell>
          <cell r="U37">
            <v>40</v>
          </cell>
          <cell r="X37">
            <v>1</v>
          </cell>
          <cell r="Y37">
            <v>12</v>
          </cell>
          <cell r="Z37">
            <v>25</v>
          </cell>
        </row>
      </sheetData>
      <sheetData sheetId="23">
        <row r="36">
          <cell r="V36">
            <v>2921</v>
          </cell>
          <cell r="W36">
            <v>194</v>
          </cell>
          <cell r="X36">
            <v>44</v>
          </cell>
          <cell r="AA36">
            <v>4</v>
          </cell>
          <cell r="AB36">
            <v>8</v>
          </cell>
          <cell r="AC36">
            <v>23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00"/>
      <sheetName val="2001"/>
      <sheetName val="2002"/>
      <sheetName val="2003"/>
      <sheetName val="2004"/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since 2000"/>
    </sheetNames>
    <sheetDataSet>
      <sheetData sheetId="13">
        <row r="24">
          <cell r="B24">
            <v>62</v>
          </cell>
        </row>
      </sheetData>
      <sheetData sheetId="14">
        <row r="22">
          <cell r="B22">
            <v>60</v>
          </cell>
        </row>
      </sheetData>
      <sheetData sheetId="15">
        <row r="27">
          <cell r="B27">
            <v>61</v>
          </cell>
        </row>
      </sheetData>
      <sheetData sheetId="16">
        <row r="22">
          <cell r="B22">
            <v>53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93"/>
      <sheetName val="94"/>
      <sheetName val="95"/>
      <sheetName val="96"/>
      <sheetName val="97"/>
      <sheetName val="98"/>
      <sheetName val="99"/>
      <sheetName val="00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Career"/>
      <sheetName val="20"/>
      <sheetName val="21"/>
    </sheetNames>
    <sheetDataSet>
      <sheetData sheetId="24">
        <row r="26">
          <cell r="C26">
            <v>3563</v>
          </cell>
          <cell r="E26">
            <v>3319</v>
          </cell>
          <cell r="F26">
            <v>124</v>
          </cell>
          <cell r="H26">
            <v>9</v>
          </cell>
        </row>
      </sheetData>
      <sheetData sheetId="25">
        <row r="28">
          <cell r="C28">
            <v>4234</v>
          </cell>
          <cell r="E28">
            <v>3520</v>
          </cell>
          <cell r="F28">
            <v>162</v>
          </cell>
          <cell r="H28">
            <v>13</v>
          </cell>
        </row>
      </sheetData>
      <sheetData sheetId="26">
        <row r="34">
          <cell r="C34">
            <v>4383</v>
          </cell>
          <cell r="E34">
            <v>3420</v>
          </cell>
          <cell r="F34">
            <v>191</v>
          </cell>
          <cell r="H34">
            <v>11</v>
          </cell>
        </row>
      </sheetData>
      <sheetData sheetId="28">
        <row r="24">
          <cell r="C24">
            <v>2092</v>
          </cell>
          <cell r="E24">
            <v>1693</v>
          </cell>
          <cell r="F24">
            <v>71</v>
          </cell>
          <cell r="H24">
            <v>7</v>
          </cell>
        </row>
      </sheetData>
      <sheetData sheetId="29">
        <row r="32">
          <cell r="H32">
            <v>1</v>
          </cell>
        </row>
        <row r="33">
          <cell r="C33">
            <v>3604</v>
          </cell>
          <cell r="E33">
            <v>3144</v>
          </cell>
          <cell r="F33">
            <v>136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93"/>
      <sheetName val="94"/>
      <sheetName val="95"/>
      <sheetName val="96"/>
      <sheetName val="97"/>
      <sheetName val="98"/>
      <sheetName val="99"/>
      <sheetName val="00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The Cazh"/>
      <sheetName val="Career"/>
      <sheetName val="Career runs by season"/>
    </sheetNames>
    <sheetDataSet>
      <sheetData sheetId="24">
        <row r="32">
          <cell r="V32">
            <v>2674</v>
          </cell>
          <cell r="W32">
            <v>176</v>
          </cell>
          <cell r="X32">
            <v>43</v>
          </cell>
          <cell r="AA32">
            <v>1</v>
          </cell>
          <cell r="AB32">
            <v>8</v>
          </cell>
          <cell r="AC32">
            <v>31</v>
          </cell>
        </row>
      </sheetData>
      <sheetData sheetId="25">
        <row r="30">
          <cell r="X30">
            <v>3465</v>
          </cell>
          <cell r="Y30">
            <v>205</v>
          </cell>
          <cell r="Z30">
            <v>55</v>
          </cell>
          <cell r="AC30">
            <v>2</v>
          </cell>
          <cell r="AD30">
            <v>16</v>
          </cell>
          <cell r="AE30">
            <v>29</v>
          </cell>
        </row>
      </sheetData>
      <sheetData sheetId="26">
        <row r="36">
          <cell r="Y36">
            <v>3661</v>
          </cell>
          <cell r="Z36">
            <v>224</v>
          </cell>
          <cell r="AA36">
            <v>62</v>
          </cell>
          <cell r="AD36">
            <v>1</v>
          </cell>
          <cell r="AE36">
            <v>21</v>
          </cell>
          <cell r="AF36">
            <v>33</v>
          </cell>
        </row>
      </sheetData>
      <sheetData sheetId="27">
        <row r="31">
          <cell r="Y31">
            <v>1198</v>
          </cell>
          <cell r="Z31">
            <v>110</v>
          </cell>
          <cell r="AA31">
            <v>17</v>
          </cell>
          <cell r="AD31">
            <v>1</v>
          </cell>
          <cell r="AE31">
            <v>3</v>
          </cell>
          <cell r="AF31">
            <v>11</v>
          </cell>
        </row>
      </sheetData>
      <sheetData sheetId="28">
        <row r="35">
          <cell r="W35">
            <v>2711</v>
          </cell>
          <cell r="X35">
            <v>188</v>
          </cell>
          <cell r="Y35">
            <v>51</v>
          </cell>
          <cell r="AB35">
            <v>3</v>
          </cell>
          <cell r="AC35">
            <v>10</v>
          </cell>
          <cell r="AD35">
            <v>22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000"/>
      <sheetName val="2001"/>
      <sheetName val="2002"/>
      <sheetName val="2003"/>
      <sheetName val="2004"/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2021"/>
      <sheetName val="since 2000"/>
    </sheetNames>
    <sheetDataSet>
      <sheetData sheetId="17">
        <row r="21">
          <cell r="B21">
            <v>54</v>
          </cell>
        </row>
      </sheetData>
      <sheetData sheetId="18">
        <row r="23">
          <cell r="B23">
            <v>64</v>
          </cell>
        </row>
      </sheetData>
      <sheetData sheetId="19">
        <row r="26">
          <cell r="B26">
            <v>78</v>
          </cell>
        </row>
      </sheetData>
      <sheetData sheetId="20">
        <row r="19">
          <cell r="B19">
            <v>27</v>
          </cell>
        </row>
      </sheetData>
      <sheetData sheetId="21">
        <row r="23">
          <cell r="B23">
            <v>54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6"/>
  <sheetViews>
    <sheetView tabSelected="1" zoomScale="80" zoomScaleNormal="80" zoomScalePageLayoutView="0" workbookViewId="0" topLeftCell="A1">
      <selection activeCell="AD10" sqref="AD10"/>
    </sheetView>
  </sheetViews>
  <sheetFormatPr defaultColWidth="9.140625" defaultRowHeight="12.75"/>
  <cols>
    <col min="2" max="14" width="5.57421875" style="0" customWidth="1"/>
    <col min="15" max="15" width="6.140625" style="0" customWidth="1"/>
    <col min="16" max="17" width="5.57421875" style="0" customWidth="1"/>
    <col min="18" max="18" width="6.00390625" style="0" customWidth="1"/>
    <col min="19" max="20" width="6.140625" style="0" customWidth="1"/>
    <col min="21" max="30" width="5.57421875" style="0" customWidth="1"/>
    <col min="31" max="31" width="7.421875" style="0" customWidth="1"/>
    <col min="32" max="32" width="2.140625" style="0" customWidth="1"/>
    <col min="33" max="33" width="13.140625" style="0" customWidth="1"/>
  </cols>
  <sheetData>
    <row r="1" spans="1:13" ht="18">
      <c r="A1" s="1" t="s">
        <v>0</v>
      </c>
      <c r="B1" s="1"/>
      <c r="C1" s="1"/>
      <c r="D1" s="1"/>
      <c r="E1" s="1"/>
      <c r="F1" s="1"/>
      <c r="L1" s="21" t="s">
        <v>26</v>
      </c>
      <c r="M1" s="23"/>
    </row>
    <row r="3" spans="1:31" ht="12">
      <c r="A3" s="4" t="s">
        <v>1</v>
      </c>
      <c r="B3" s="5">
        <v>1993</v>
      </c>
      <c r="C3" s="5">
        <v>1994</v>
      </c>
      <c r="D3" s="5">
        <v>1995</v>
      </c>
      <c r="E3" s="5">
        <v>1996</v>
      </c>
      <c r="F3" s="5">
        <v>1997</v>
      </c>
      <c r="G3" s="5">
        <v>1998</v>
      </c>
      <c r="H3" s="5">
        <v>1999</v>
      </c>
      <c r="I3" s="5">
        <v>2000</v>
      </c>
      <c r="J3" s="5">
        <v>2001</v>
      </c>
      <c r="K3" s="5">
        <v>2002</v>
      </c>
      <c r="L3" s="5">
        <v>2003</v>
      </c>
      <c r="M3" s="5">
        <v>2004</v>
      </c>
      <c r="N3" s="5">
        <v>2005</v>
      </c>
      <c r="O3" s="5">
        <v>2006</v>
      </c>
      <c r="P3" s="5">
        <v>2007</v>
      </c>
      <c r="Q3" s="5">
        <v>2008</v>
      </c>
      <c r="R3" s="6">
        <v>2009</v>
      </c>
      <c r="S3" s="6">
        <v>2010</v>
      </c>
      <c r="T3" s="6">
        <v>2011</v>
      </c>
      <c r="U3" s="6">
        <v>2012</v>
      </c>
      <c r="V3" s="6">
        <v>2013</v>
      </c>
      <c r="W3" s="6">
        <v>2014</v>
      </c>
      <c r="X3" s="6">
        <v>2015</v>
      </c>
      <c r="Y3" s="6">
        <v>2016</v>
      </c>
      <c r="Z3" s="6">
        <v>2017</v>
      </c>
      <c r="AA3" s="6">
        <v>2018</v>
      </c>
      <c r="AB3" s="7">
        <v>2019</v>
      </c>
      <c r="AC3" s="7">
        <v>2020</v>
      </c>
      <c r="AD3" s="7">
        <v>2021</v>
      </c>
      <c r="AE3" s="22" t="s">
        <v>25</v>
      </c>
    </row>
    <row r="4" spans="1:31" ht="12">
      <c r="A4" s="8" t="s">
        <v>2</v>
      </c>
      <c r="B4" s="9">
        <v>105</v>
      </c>
      <c r="C4" s="9">
        <v>152</v>
      </c>
      <c r="D4" s="9">
        <v>53</v>
      </c>
      <c r="E4" s="9">
        <v>101</v>
      </c>
      <c r="F4" s="9">
        <v>244</v>
      </c>
      <c r="G4" s="9">
        <v>174</v>
      </c>
      <c r="H4" s="9">
        <v>211</v>
      </c>
      <c r="I4" s="9">
        <v>225</v>
      </c>
      <c r="J4" s="9">
        <v>182</v>
      </c>
      <c r="K4" s="9">
        <v>224</v>
      </c>
      <c r="L4" s="9">
        <v>216</v>
      </c>
      <c r="M4" s="9">
        <v>219</v>
      </c>
      <c r="N4" s="9">
        <v>147</v>
      </c>
      <c r="O4" s="9">
        <v>259</v>
      </c>
      <c r="P4" s="9">
        <v>177</v>
      </c>
      <c r="Q4" s="9">
        <v>170</v>
      </c>
      <c r="R4" s="9">
        <v>235</v>
      </c>
      <c r="S4" s="9">
        <v>223</v>
      </c>
      <c r="T4" s="9">
        <v>230</v>
      </c>
      <c r="U4" s="9">
        <v>173</v>
      </c>
      <c r="V4" s="9">
        <f>'[1]13'!$F$36</f>
        <v>166</v>
      </c>
      <c r="W4" s="9">
        <f>'[1]14'!$F$31</f>
        <v>133</v>
      </c>
      <c r="X4" s="9">
        <f>'[1]15'!$F$35</f>
        <v>132</v>
      </c>
      <c r="Y4" s="9">
        <f>'[1]16'!$F$32</f>
        <v>137</v>
      </c>
      <c r="Z4" s="9">
        <f>'[4]17'!$F$26</f>
        <v>124</v>
      </c>
      <c r="AA4" s="9">
        <f>'[4]18'!$F$28</f>
        <v>162</v>
      </c>
      <c r="AB4" s="9">
        <f>'[4]19'!$F$34</f>
        <v>191</v>
      </c>
      <c r="AC4" s="9">
        <f>'[4]20'!$F$24</f>
        <v>71</v>
      </c>
      <c r="AD4" s="9">
        <f>'[4]21'!$F$33</f>
        <v>136</v>
      </c>
      <c r="AE4" s="10">
        <f>SUM(B4:AD4)</f>
        <v>4972</v>
      </c>
    </row>
    <row r="5" spans="1:31" ht="12">
      <c r="A5" s="8" t="s">
        <v>10</v>
      </c>
      <c r="B5" s="9">
        <v>1297</v>
      </c>
      <c r="C5" s="9">
        <v>2050</v>
      </c>
      <c r="D5" s="9">
        <v>1318</v>
      </c>
      <c r="E5" s="9">
        <v>1886</v>
      </c>
      <c r="F5" s="9">
        <v>3195</v>
      </c>
      <c r="G5" s="9">
        <v>2541</v>
      </c>
      <c r="H5" s="9">
        <v>3481</v>
      </c>
      <c r="I5" s="9">
        <v>3246</v>
      </c>
      <c r="J5" s="9">
        <v>3089</v>
      </c>
      <c r="K5" s="9">
        <v>3406</v>
      </c>
      <c r="L5" s="9">
        <v>3941</v>
      </c>
      <c r="M5" s="9">
        <v>3770</v>
      </c>
      <c r="N5" s="9">
        <v>3579</v>
      </c>
      <c r="O5" s="9">
        <v>4928</v>
      </c>
      <c r="P5" s="9">
        <v>3507</v>
      </c>
      <c r="Q5" s="9">
        <v>3610</v>
      </c>
      <c r="R5" s="9">
        <v>4540</v>
      </c>
      <c r="S5" s="9">
        <v>6114</v>
      </c>
      <c r="T5" s="9">
        <v>5251</v>
      </c>
      <c r="U5" s="19">
        <v>2740</v>
      </c>
      <c r="V5" s="9">
        <f>'[1]13'!$E$36</f>
        <v>4628</v>
      </c>
      <c r="W5" s="9">
        <f>'[1]14'!$E$31</f>
        <v>3777</v>
      </c>
      <c r="X5" s="19">
        <f>'[1]15'!$E$35</f>
        <v>3123</v>
      </c>
      <c r="Y5" s="9">
        <f>'[1]16'!$E$32</f>
        <v>3416</v>
      </c>
      <c r="Z5" s="9">
        <f>'[4]17'!$E$26</f>
        <v>3319</v>
      </c>
      <c r="AA5" s="9">
        <f>'[4]18'!$E$28</f>
        <v>3520</v>
      </c>
      <c r="AB5" s="9">
        <f>'[4]19'!$E$34</f>
        <v>3420</v>
      </c>
      <c r="AC5" s="9">
        <f>'[4]20'!$E$24</f>
        <v>1693</v>
      </c>
      <c r="AD5" s="9">
        <f>'[4]21'!$E$33</f>
        <v>3144</v>
      </c>
      <c r="AE5" s="10">
        <f>SUM(B5:AD5)</f>
        <v>97529</v>
      </c>
    </row>
    <row r="6" spans="1:31" ht="12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19"/>
      <c r="V6" s="9"/>
      <c r="W6" s="9"/>
      <c r="X6" s="19"/>
      <c r="Y6" s="9"/>
      <c r="Z6" s="9"/>
      <c r="AA6" s="9"/>
      <c r="AB6" s="9"/>
      <c r="AC6" s="9"/>
      <c r="AD6" s="9"/>
      <c r="AE6" s="10"/>
    </row>
    <row r="7" spans="1:31" ht="12">
      <c r="A7" s="8" t="s">
        <v>4</v>
      </c>
      <c r="B7" s="11">
        <f>B5/B4</f>
        <v>12.352380952380953</v>
      </c>
      <c r="C7" s="11">
        <f aca="true" t="shared" si="0" ref="C7:AE7">C5/C4</f>
        <v>13.486842105263158</v>
      </c>
      <c r="D7" s="11">
        <f t="shared" si="0"/>
        <v>24.867924528301888</v>
      </c>
      <c r="E7" s="11">
        <f t="shared" si="0"/>
        <v>18.673267326732674</v>
      </c>
      <c r="F7" s="11">
        <f t="shared" si="0"/>
        <v>13.094262295081966</v>
      </c>
      <c r="G7" s="11">
        <f t="shared" si="0"/>
        <v>14.60344827586207</v>
      </c>
      <c r="H7" s="11">
        <f t="shared" si="0"/>
        <v>16.497630331753555</v>
      </c>
      <c r="I7" s="11">
        <f t="shared" si="0"/>
        <v>14.426666666666666</v>
      </c>
      <c r="J7" s="11">
        <f t="shared" si="0"/>
        <v>16.97252747252747</v>
      </c>
      <c r="K7" s="11">
        <f t="shared" si="0"/>
        <v>15.205357142857142</v>
      </c>
      <c r="L7" s="11">
        <f t="shared" si="0"/>
        <v>18.24537037037037</v>
      </c>
      <c r="M7" s="11">
        <f t="shared" si="0"/>
        <v>17.21461187214612</v>
      </c>
      <c r="N7" s="11">
        <f t="shared" si="0"/>
        <v>24.346938775510203</v>
      </c>
      <c r="O7" s="11">
        <f t="shared" si="0"/>
        <v>19.027027027027028</v>
      </c>
      <c r="P7" s="11">
        <f t="shared" si="0"/>
        <v>19.8135593220339</v>
      </c>
      <c r="Q7" s="11">
        <f t="shared" si="0"/>
        <v>21.235294117647058</v>
      </c>
      <c r="R7" s="11">
        <f t="shared" si="0"/>
        <v>19.319148936170212</v>
      </c>
      <c r="S7" s="18">
        <f t="shared" si="0"/>
        <v>27.417040358744394</v>
      </c>
      <c r="T7" s="18">
        <f aca="true" t="shared" si="1" ref="T7:AD7">T5/T4</f>
        <v>22.830434782608695</v>
      </c>
      <c r="U7" s="18">
        <f t="shared" si="1"/>
        <v>15.83815028901734</v>
      </c>
      <c r="V7" s="18">
        <f t="shared" si="1"/>
        <v>27.879518072289155</v>
      </c>
      <c r="W7" s="18">
        <f t="shared" si="1"/>
        <v>28.398496240601503</v>
      </c>
      <c r="X7" s="18">
        <f t="shared" si="1"/>
        <v>23.65909090909091</v>
      </c>
      <c r="Y7" s="18">
        <f t="shared" si="1"/>
        <v>24.934306569343065</v>
      </c>
      <c r="Z7" s="18">
        <f t="shared" si="1"/>
        <v>26.766129032258064</v>
      </c>
      <c r="AA7" s="18">
        <f t="shared" si="1"/>
        <v>21.728395061728396</v>
      </c>
      <c r="AB7" s="18">
        <f>AB5/AB4</f>
        <v>17.905759162303664</v>
      </c>
      <c r="AC7" s="18">
        <f>AC5/AC4</f>
        <v>23.845070422535212</v>
      </c>
      <c r="AD7" s="18">
        <f t="shared" si="1"/>
        <v>23.11764705882353</v>
      </c>
      <c r="AE7" s="12">
        <f t="shared" si="0"/>
        <v>19.615647626709574</v>
      </c>
    </row>
    <row r="8" spans="1:31" ht="12">
      <c r="A8" s="8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8"/>
      <c r="T8" s="18"/>
      <c r="U8" s="11"/>
      <c r="V8" s="18"/>
      <c r="W8" s="11"/>
      <c r="X8" s="11"/>
      <c r="Y8" s="11"/>
      <c r="Z8" s="18"/>
      <c r="AA8" s="11"/>
      <c r="AB8" s="11"/>
      <c r="AC8" s="11"/>
      <c r="AD8" s="11"/>
      <c r="AE8" s="12"/>
    </row>
    <row r="9" spans="1:31" ht="12">
      <c r="A9" s="8" t="s">
        <v>23</v>
      </c>
      <c r="B9" s="9">
        <v>2331</v>
      </c>
      <c r="C9" s="9">
        <v>3743</v>
      </c>
      <c r="D9" s="9">
        <v>1761</v>
      </c>
      <c r="E9" s="9">
        <v>2934</v>
      </c>
      <c r="F9" s="9">
        <v>5413</v>
      </c>
      <c r="G9" s="9">
        <v>4588</v>
      </c>
      <c r="H9" s="9">
        <v>5020</v>
      </c>
      <c r="I9" s="9">
        <v>4912</v>
      </c>
      <c r="J9" s="9">
        <v>4430</v>
      </c>
      <c r="K9" s="9">
        <v>4786</v>
      </c>
      <c r="L9" s="9">
        <v>5469</v>
      </c>
      <c r="M9" s="9">
        <v>5365</v>
      </c>
      <c r="N9" s="9">
        <v>4378</v>
      </c>
      <c r="O9" s="9">
        <v>6183</v>
      </c>
      <c r="P9" s="9">
        <v>4614</v>
      </c>
      <c r="Q9" s="9">
        <v>4483</v>
      </c>
      <c r="R9" s="9">
        <v>6110</v>
      </c>
      <c r="S9" s="19">
        <v>7057</v>
      </c>
      <c r="T9" s="19">
        <v>6319</v>
      </c>
      <c r="U9" s="9">
        <v>3846</v>
      </c>
      <c r="V9" s="19">
        <f>'[1]13'!$C$36</f>
        <v>5226</v>
      </c>
      <c r="W9" s="9">
        <f>'[1]14'!$C$31</f>
        <v>4213</v>
      </c>
      <c r="X9" s="9">
        <f>'[1]15'!$C$35</f>
        <v>3404</v>
      </c>
      <c r="Y9" s="9">
        <f>'[1]16'!$C$32</f>
        <v>3514</v>
      </c>
      <c r="Z9" s="19">
        <f>'[4]17'!$C$26</f>
        <v>3563</v>
      </c>
      <c r="AA9" s="9">
        <f>'[4]18'!$C$28</f>
        <v>4234</v>
      </c>
      <c r="AB9" s="9">
        <f>'[4]19'!$C$34</f>
        <v>4383</v>
      </c>
      <c r="AC9" s="9">
        <f>'[4]20'!$C$24</f>
        <v>2092</v>
      </c>
      <c r="AD9" s="9">
        <f>'[4]21'!$C$33</f>
        <v>3604</v>
      </c>
      <c r="AE9" s="10">
        <f>SUM(B9:AD9)</f>
        <v>127975</v>
      </c>
    </row>
    <row r="10" spans="1:31" ht="12">
      <c r="A10" s="8" t="s">
        <v>3</v>
      </c>
      <c r="B10" s="13">
        <f>TRUNC(B9/6)+0.1*(B9-6*TRUNC(B9/6))</f>
        <v>388.3</v>
      </c>
      <c r="C10" s="13">
        <f aca="true" t="shared" si="2" ref="C10:AE10">TRUNC(C9/6)+0.1*(C9-6*TRUNC(C9/6))</f>
        <v>623.5</v>
      </c>
      <c r="D10" s="13">
        <f t="shared" si="2"/>
        <v>293.3</v>
      </c>
      <c r="E10" s="13">
        <f t="shared" si="2"/>
        <v>489</v>
      </c>
      <c r="F10" s="13">
        <f t="shared" si="2"/>
        <v>902.1</v>
      </c>
      <c r="G10" s="13">
        <f t="shared" si="2"/>
        <v>764.4</v>
      </c>
      <c r="H10" s="13">
        <f t="shared" si="2"/>
        <v>836.4</v>
      </c>
      <c r="I10" s="13">
        <f t="shared" si="2"/>
        <v>818.4</v>
      </c>
      <c r="J10" s="13">
        <f t="shared" si="2"/>
        <v>738.2</v>
      </c>
      <c r="K10" s="13">
        <f t="shared" si="2"/>
        <v>797.4</v>
      </c>
      <c r="L10" s="13">
        <f t="shared" si="2"/>
        <v>911.3</v>
      </c>
      <c r="M10" s="13">
        <f t="shared" si="2"/>
        <v>894.1</v>
      </c>
      <c r="N10" s="13">
        <f t="shared" si="2"/>
        <v>729.4</v>
      </c>
      <c r="O10" s="13">
        <f t="shared" si="2"/>
        <v>1030.3</v>
      </c>
      <c r="P10" s="13">
        <f t="shared" si="2"/>
        <v>769</v>
      </c>
      <c r="Q10" s="13">
        <f t="shared" si="2"/>
        <v>747.1</v>
      </c>
      <c r="R10" s="13">
        <f t="shared" si="2"/>
        <v>1018.2</v>
      </c>
      <c r="S10" s="20">
        <f t="shared" si="2"/>
        <v>1176.1</v>
      </c>
      <c r="T10" s="20">
        <f aca="true" t="shared" si="3" ref="T10:AD10">TRUNC(T9/6)+0.1*(T9-6*TRUNC(T9/6))</f>
        <v>1053.1</v>
      </c>
      <c r="U10" s="20">
        <f t="shared" si="3"/>
        <v>641</v>
      </c>
      <c r="V10" s="20">
        <f t="shared" si="3"/>
        <v>871</v>
      </c>
      <c r="W10" s="20">
        <f t="shared" si="3"/>
        <v>702.1</v>
      </c>
      <c r="X10" s="20">
        <f t="shared" si="3"/>
        <v>567.2</v>
      </c>
      <c r="Y10" s="20">
        <f>TRUNC(Y9/6)+0.1*(Y9-6*TRUNC(Y9/6))</f>
        <v>585.4</v>
      </c>
      <c r="Z10" s="20">
        <f>TRUNC(Z9/6)+0.1*(Z9-6*TRUNC(Z9/6))</f>
        <v>593.5</v>
      </c>
      <c r="AA10" s="20">
        <f>TRUNC(AA9/6)+0.1*(AA9-6*TRUNC(AA9/6))</f>
        <v>705.4</v>
      </c>
      <c r="AB10" s="20">
        <f>TRUNC(AB9/6)+0.1*(AB9-6*TRUNC(AB9/6))</f>
        <v>730.3</v>
      </c>
      <c r="AC10" s="20">
        <f>TRUNC(AC9/6)+0.1*(AC9-6*TRUNC(AC9/6))</f>
        <v>348.4</v>
      </c>
      <c r="AD10" s="20">
        <f t="shared" si="3"/>
        <v>600.4</v>
      </c>
      <c r="AE10" s="16">
        <f t="shared" si="2"/>
        <v>21329.1</v>
      </c>
    </row>
    <row r="11" spans="1:31" ht="12">
      <c r="A11" s="8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14"/>
      <c r="AE11" s="20"/>
    </row>
    <row r="12" spans="1:31" ht="12">
      <c r="A12" s="8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14"/>
      <c r="AE12" s="13"/>
    </row>
    <row r="13" spans="1:33" ht="12">
      <c r="A13" s="8" t="s">
        <v>18</v>
      </c>
      <c r="B13" s="11">
        <f>B5/B9*6</f>
        <v>3.3384813384813383</v>
      </c>
      <c r="C13" s="11">
        <f aca="true" t="shared" si="4" ref="C13:R13">C5/C9*6</f>
        <v>3.286134117018434</v>
      </c>
      <c r="D13" s="11">
        <f t="shared" si="4"/>
        <v>4.490630323679728</v>
      </c>
      <c r="E13" s="11">
        <f t="shared" si="4"/>
        <v>3.8568507157464214</v>
      </c>
      <c r="F13" s="11">
        <f t="shared" si="4"/>
        <v>3.541474228708664</v>
      </c>
      <c r="G13" s="11">
        <f t="shared" si="4"/>
        <v>3.323016564952049</v>
      </c>
      <c r="H13" s="11">
        <f t="shared" si="4"/>
        <v>4.160557768924303</v>
      </c>
      <c r="I13" s="11">
        <f t="shared" si="4"/>
        <v>3.964983713355049</v>
      </c>
      <c r="J13" s="11">
        <f t="shared" si="4"/>
        <v>4.183747178329571</v>
      </c>
      <c r="K13" s="11">
        <f t="shared" si="4"/>
        <v>4.269954032595069</v>
      </c>
      <c r="L13" s="11">
        <f t="shared" si="4"/>
        <v>4.323642347778387</v>
      </c>
      <c r="M13" s="11">
        <f t="shared" si="4"/>
        <v>4.216216216216217</v>
      </c>
      <c r="N13" s="11">
        <f t="shared" si="4"/>
        <v>4.9049794426678845</v>
      </c>
      <c r="O13" s="11">
        <f t="shared" si="4"/>
        <v>4.782144590004852</v>
      </c>
      <c r="P13" s="11">
        <f t="shared" si="4"/>
        <v>4.560468140442133</v>
      </c>
      <c r="Q13" s="11">
        <f t="shared" si="4"/>
        <v>4.831585991523533</v>
      </c>
      <c r="R13" s="11">
        <f t="shared" si="4"/>
        <v>4.458265139116203</v>
      </c>
      <c r="S13" s="18">
        <f aca="true" t="shared" si="5" ref="S13:AD13">S5/S9*6</f>
        <v>5.198242879410515</v>
      </c>
      <c r="T13" s="18">
        <f t="shared" si="5"/>
        <v>4.985915492957746</v>
      </c>
      <c r="U13" s="18">
        <f t="shared" si="5"/>
        <v>4.274570982839313</v>
      </c>
      <c r="V13" s="18">
        <f t="shared" si="5"/>
        <v>5.313432835820896</v>
      </c>
      <c r="W13" s="18">
        <f t="shared" si="5"/>
        <v>5.379064799430335</v>
      </c>
      <c r="X13" s="18">
        <f t="shared" si="5"/>
        <v>5.50470035252644</v>
      </c>
      <c r="Y13" s="18">
        <f t="shared" si="5"/>
        <v>5.8326693227091635</v>
      </c>
      <c r="Z13" s="18">
        <f t="shared" si="5"/>
        <v>5.589110300308729</v>
      </c>
      <c r="AA13" s="18">
        <f t="shared" si="5"/>
        <v>4.988190836088805</v>
      </c>
      <c r="AB13" s="18">
        <f>AB5/AB9*6</f>
        <v>4.681724845995893</v>
      </c>
      <c r="AC13" s="18">
        <f>AC5/AC9*6</f>
        <v>4.855640535372849</v>
      </c>
      <c r="AD13" s="18">
        <f t="shared" si="5"/>
        <v>5.234184239733629</v>
      </c>
      <c r="AE13" s="12">
        <f>AE5/AE9*6</f>
        <v>4.572564954092596</v>
      </c>
      <c r="AG13" s="2" t="s">
        <v>19</v>
      </c>
    </row>
    <row r="14" spans="1:33" ht="12">
      <c r="A14" s="8" t="s">
        <v>5</v>
      </c>
      <c r="B14" s="11">
        <f>B9/B4</f>
        <v>22.2</v>
      </c>
      <c r="C14" s="11">
        <f aca="true" t="shared" si="6" ref="C14:R14">C9/C4</f>
        <v>24.625</v>
      </c>
      <c r="D14" s="11">
        <f t="shared" si="6"/>
        <v>33.22641509433962</v>
      </c>
      <c r="E14" s="11">
        <f t="shared" si="6"/>
        <v>29.04950495049505</v>
      </c>
      <c r="F14" s="11">
        <f t="shared" si="6"/>
        <v>22.184426229508198</v>
      </c>
      <c r="G14" s="11">
        <f t="shared" si="6"/>
        <v>26.367816091954023</v>
      </c>
      <c r="H14" s="11">
        <f t="shared" si="6"/>
        <v>23.791469194312796</v>
      </c>
      <c r="I14" s="11">
        <f t="shared" si="6"/>
        <v>21.83111111111111</v>
      </c>
      <c r="J14" s="11">
        <f t="shared" si="6"/>
        <v>24.34065934065934</v>
      </c>
      <c r="K14" s="11">
        <f t="shared" si="6"/>
        <v>21.366071428571427</v>
      </c>
      <c r="L14" s="11">
        <f t="shared" si="6"/>
        <v>25.319444444444443</v>
      </c>
      <c r="M14" s="11">
        <f t="shared" si="6"/>
        <v>24.49771689497717</v>
      </c>
      <c r="N14" s="11">
        <f t="shared" si="6"/>
        <v>29.782312925170068</v>
      </c>
      <c r="O14" s="11">
        <f t="shared" si="6"/>
        <v>23.872586872586872</v>
      </c>
      <c r="P14" s="11">
        <f t="shared" si="6"/>
        <v>26.06779661016949</v>
      </c>
      <c r="Q14" s="11">
        <f t="shared" si="6"/>
        <v>26.370588235294118</v>
      </c>
      <c r="R14" s="11">
        <f t="shared" si="6"/>
        <v>26</v>
      </c>
      <c r="S14" s="18">
        <f aca="true" t="shared" si="7" ref="S14:AD14">S9/S4</f>
        <v>31.6457399103139</v>
      </c>
      <c r="T14" s="18">
        <f t="shared" si="7"/>
        <v>27.473913043478262</v>
      </c>
      <c r="U14" s="18">
        <f t="shared" si="7"/>
        <v>22.23121387283237</v>
      </c>
      <c r="V14" s="18">
        <f t="shared" si="7"/>
        <v>31.481927710843372</v>
      </c>
      <c r="W14" s="18">
        <f t="shared" si="7"/>
        <v>31.67669172932331</v>
      </c>
      <c r="X14" s="18">
        <f t="shared" si="7"/>
        <v>25.78787878787879</v>
      </c>
      <c r="Y14" s="18">
        <f t="shared" si="7"/>
        <v>25.64963503649635</v>
      </c>
      <c r="Z14" s="18">
        <f t="shared" si="7"/>
        <v>28.733870967741936</v>
      </c>
      <c r="AA14" s="18">
        <f t="shared" si="7"/>
        <v>26.135802469135804</v>
      </c>
      <c r="AB14" s="18">
        <f>AB9/AB4</f>
        <v>22.94764397905759</v>
      </c>
      <c r="AC14" s="18">
        <f>AC9/AC4</f>
        <v>29.464788732394368</v>
      </c>
      <c r="AD14" s="18">
        <f t="shared" si="7"/>
        <v>26.5</v>
      </c>
      <c r="AE14" s="12">
        <f>AE9/AE4</f>
        <v>25.739139179404667</v>
      </c>
      <c r="AG14" s="2" t="s">
        <v>20</v>
      </c>
    </row>
    <row r="15" spans="1:31" ht="12">
      <c r="A15" s="8" t="s">
        <v>6</v>
      </c>
      <c r="B15" s="9">
        <v>9</v>
      </c>
      <c r="C15" s="9">
        <v>20</v>
      </c>
      <c r="D15" s="9">
        <v>4</v>
      </c>
      <c r="E15" s="9">
        <v>9</v>
      </c>
      <c r="F15" s="9">
        <v>26</v>
      </c>
      <c r="G15" s="9">
        <v>17</v>
      </c>
      <c r="H15" s="9">
        <v>14</v>
      </c>
      <c r="I15" s="9">
        <v>22</v>
      </c>
      <c r="J15" s="9">
        <v>13</v>
      </c>
      <c r="K15" s="9">
        <v>26</v>
      </c>
      <c r="L15" s="9">
        <v>18</v>
      </c>
      <c r="M15" s="9">
        <v>21</v>
      </c>
      <c r="N15" s="9">
        <v>13</v>
      </c>
      <c r="O15" s="9">
        <v>30</v>
      </c>
      <c r="P15" s="9">
        <v>12</v>
      </c>
      <c r="Q15" s="9">
        <v>13</v>
      </c>
      <c r="R15" s="9">
        <v>23</v>
      </c>
      <c r="S15" s="9">
        <v>22</v>
      </c>
      <c r="T15" s="9">
        <v>21</v>
      </c>
      <c r="U15" s="9">
        <f>'[1]12'!$H$32</f>
        <v>17</v>
      </c>
      <c r="V15" s="9">
        <f>'[1]13'!$H$36</f>
        <v>16</v>
      </c>
      <c r="W15" s="9">
        <f>'[1]14'!$H$31</f>
        <v>12</v>
      </c>
      <c r="X15" s="9">
        <f>'[1]15'!$H$35</f>
        <v>7</v>
      </c>
      <c r="Y15" s="9">
        <f>'[1]16'!$H$32</f>
        <v>13</v>
      </c>
      <c r="Z15" s="9">
        <f>'[4]17'!$H$26</f>
        <v>9</v>
      </c>
      <c r="AA15" s="19">
        <f>'[4]18'!$H$28</f>
        <v>13</v>
      </c>
      <c r="AB15" s="9">
        <f>'[4]19'!$H$34</f>
        <v>11</v>
      </c>
      <c r="AC15" s="9">
        <f>'[4]20'!$H$24</f>
        <v>7</v>
      </c>
      <c r="AD15" s="9">
        <f>'[4]21'!$H$32</f>
        <v>1</v>
      </c>
      <c r="AE15" s="10">
        <f>SUM(B15:AD15)</f>
        <v>439</v>
      </c>
    </row>
    <row r="16" spans="1:31" ht="12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15"/>
    </row>
    <row r="17" spans="1:31" ht="12">
      <c r="A17" s="8" t="s">
        <v>7</v>
      </c>
      <c r="B17" s="8"/>
      <c r="C17" s="8"/>
      <c r="D17" s="8"/>
      <c r="E17" s="8"/>
      <c r="F17" s="8"/>
      <c r="G17" s="8"/>
      <c r="H17" s="8"/>
      <c r="I17" s="8">
        <v>87</v>
      </c>
      <c r="J17" s="8">
        <v>65</v>
      </c>
      <c r="K17" s="8">
        <v>72</v>
      </c>
      <c r="L17" s="8">
        <v>77</v>
      </c>
      <c r="M17" s="8">
        <v>74</v>
      </c>
      <c r="N17" s="8">
        <v>55</v>
      </c>
      <c r="O17" s="8">
        <v>115</v>
      </c>
      <c r="P17" s="8">
        <v>64</v>
      </c>
      <c r="Q17" s="8">
        <v>61</v>
      </c>
      <c r="R17" s="8">
        <v>91</v>
      </c>
      <c r="S17" s="8">
        <v>111</v>
      </c>
      <c r="T17" s="8">
        <v>93</v>
      </c>
      <c r="U17" s="8">
        <v>65</v>
      </c>
      <c r="V17" s="8">
        <f>'[3]2013'!$B$24</f>
        <v>62</v>
      </c>
      <c r="W17" s="8">
        <f>'[3]2014'!$B$22</f>
        <v>60</v>
      </c>
      <c r="X17" s="8">
        <f>'[3]2015'!$B$27</f>
        <v>61</v>
      </c>
      <c r="Y17" s="8">
        <f>'[3]2016'!$B$22</f>
        <v>53</v>
      </c>
      <c r="Z17" s="8">
        <f>'[6]2017'!$B$21</f>
        <v>54</v>
      </c>
      <c r="AA17" s="8">
        <f>'[6]2018'!$B$23</f>
        <v>64</v>
      </c>
      <c r="AB17" s="8">
        <f>'[6]2019'!$B$26</f>
        <v>78</v>
      </c>
      <c r="AC17" s="8">
        <f>'[6]2020'!$B$19</f>
        <v>27</v>
      </c>
      <c r="AD17" s="8">
        <f>'[6]2021'!$B$23</f>
        <v>54</v>
      </c>
      <c r="AE17" s="10">
        <f>SUM(B17:AD17)</f>
        <v>1543</v>
      </c>
    </row>
    <row r="18" spans="1:33" ht="12">
      <c r="A18" s="8" t="s">
        <v>8</v>
      </c>
      <c r="B18" s="8"/>
      <c r="C18" s="8"/>
      <c r="D18" s="8"/>
      <c r="E18" s="8"/>
      <c r="F18" s="8"/>
      <c r="G18" s="8"/>
      <c r="H18" s="8"/>
      <c r="I18" s="13">
        <f aca="true" t="shared" si="8" ref="I18:P18">I17/I4*100</f>
        <v>38.666666666666664</v>
      </c>
      <c r="J18" s="13">
        <f t="shared" si="8"/>
        <v>35.714285714285715</v>
      </c>
      <c r="K18" s="13">
        <f t="shared" si="8"/>
        <v>32.142857142857146</v>
      </c>
      <c r="L18" s="13">
        <f t="shared" si="8"/>
        <v>35.648148148148145</v>
      </c>
      <c r="M18" s="13">
        <f t="shared" si="8"/>
        <v>33.789954337899545</v>
      </c>
      <c r="N18" s="13">
        <f t="shared" si="8"/>
        <v>37.41496598639456</v>
      </c>
      <c r="O18" s="13">
        <f t="shared" si="8"/>
        <v>44.4015444015444</v>
      </c>
      <c r="P18" s="13">
        <f t="shared" si="8"/>
        <v>36.15819209039548</v>
      </c>
      <c r="Q18" s="13">
        <f>Q17/Q4*100</f>
        <v>35.88235294117647</v>
      </c>
      <c r="R18" s="13">
        <f>R17/R4*100</f>
        <v>38.72340425531915</v>
      </c>
      <c r="S18" s="13">
        <f>S17/S4*100</f>
        <v>49.775784753363226</v>
      </c>
      <c r="T18" s="13">
        <f>T17/T4*100</f>
        <v>40.43478260869565</v>
      </c>
      <c r="U18" s="13">
        <f>U17/U4*100</f>
        <v>37.57225433526011</v>
      </c>
      <c r="V18" s="13">
        <f aca="true" t="shared" si="9" ref="V18:AC18">V17/V4*100</f>
        <v>37.34939759036144</v>
      </c>
      <c r="W18" s="13">
        <f t="shared" si="9"/>
        <v>45.11278195488722</v>
      </c>
      <c r="X18" s="13">
        <f t="shared" si="9"/>
        <v>46.21212121212121</v>
      </c>
      <c r="Y18" s="13">
        <f t="shared" si="9"/>
        <v>38.68613138686132</v>
      </c>
      <c r="Z18" s="13">
        <f t="shared" si="9"/>
        <v>43.54838709677419</v>
      </c>
      <c r="AA18" s="13">
        <f t="shared" si="9"/>
        <v>39.50617283950617</v>
      </c>
      <c r="AB18" s="13">
        <f t="shared" si="9"/>
        <v>40.83769633507853</v>
      </c>
      <c r="AC18" s="13">
        <f t="shared" si="9"/>
        <v>38.028169014084504</v>
      </c>
      <c r="AD18" s="13">
        <f>AD17/AD4*100</f>
        <v>39.705882352941174</v>
      </c>
      <c r="AE18" s="16">
        <f>AE17/SUM(I4:AD4)*100</f>
        <v>39.242115971515766</v>
      </c>
      <c r="AG18" s="2" t="s">
        <v>21</v>
      </c>
    </row>
    <row r="19" spans="1:31" ht="12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15"/>
    </row>
    <row r="20" spans="1:31" ht="12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15"/>
    </row>
    <row r="21" spans="1:31" ht="12">
      <c r="A21" s="4" t="s">
        <v>9</v>
      </c>
      <c r="B21" s="5">
        <v>1993</v>
      </c>
      <c r="C21" s="5">
        <v>1994</v>
      </c>
      <c r="D21" s="5">
        <v>1995</v>
      </c>
      <c r="E21" s="5">
        <v>1996</v>
      </c>
      <c r="F21" s="5">
        <v>1997</v>
      </c>
      <c r="G21" s="5">
        <v>1998</v>
      </c>
      <c r="H21" s="5">
        <v>1999</v>
      </c>
      <c r="I21" s="5">
        <v>2000</v>
      </c>
      <c r="J21" s="5">
        <v>2001</v>
      </c>
      <c r="K21" s="5">
        <v>2002</v>
      </c>
      <c r="L21" s="5">
        <v>2003</v>
      </c>
      <c r="M21" s="5">
        <v>2004</v>
      </c>
      <c r="N21" s="5">
        <v>2005</v>
      </c>
      <c r="O21" s="5">
        <v>2006</v>
      </c>
      <c r="P21" s="5">
        <v>2007</v>
      </c>
      <c r="Q21" s="5">
        <v>2008</v>
      </c>
      <c r="R21" s="6">
        <v>2009</v>
      </c>
      <c r="S21" s="6">
        <v>2010</v>
      </c>
      <c r="T21" s="6">
        <v>2011</v>
      </c>
      <c r="U21" s="6">
        <v>2012</v>
      </c>
      <c r="V21" s="6">
        <v>2013</v>
      </c>
      <c r="W21" s="6">
        <v>2014</v>
      </c>
      <c r="X21" s="6">
        <v>2015</v>
      </c>
      <c r="Y21" s="6">
        <v>2016</v>
      </c>
      <c r="Z21" s="6">
        <v>2017</v>
      </c>
      <c r="AA21" s="6">
        <v>2018</v>
      </c>
      <c r="AB21" s="7">
        <v>2019</v>
      </c>
      <c r="AC21" s="7">
        <v>2020</v>
      </c>
      <c r="AD21" s="7">
        <v>2021</v>
      </c>
      <c r="AE21" s="22" t="s">
        <v>25</v>
      </c>
    </row>
    <row r="22" spans="1:31" ht="12">
      <c r="A22" s="8" t="s">
        <v>10</v>
      </c>
      <c r="B22" s="8">
        <v>1343</v>
      </c>
      <c r="C22" s="8">
        <v>2091</v>
      </c>
      <c r="D22" s="8">
        <v>1480</v>
      </c>
      <c r="E22" s="8">
        <v>1980</v>
      </c>
      <c r="F22" s="8">
        <v>3151</v>
      </c>
      <c r="G22" s="8">
        <v>2554</v>
      </c>
      <c r="H22" s="8">
        <v>3241</v>
      </c>
      <c r="I22" s="8">
        <v>3179</v>
      </c>
      <c r="J22" s="8">
        <v>2774</v>
      </c>
      <c r="K22" s="8">
        <v>3278</v>
      </c>
      <c r="L22" s="8">
        <v>4174</v>
      </c>
      <c r="M22" s="8">
        <v>3820</v>
      </c>
      <c r="N22" s="8">
        <v>3292</v>
      </c>
      <c r="O22" s="8">
        <v>4274</v>
      </c>
      <c r="P22" s="8">
        <v>3124</v>
      </c>
      <c r="Q22" s="8">
        <v>2941</v>
      </c>
      <c r="R22" s="8">
        <v>3859</v>
      </c>
      <c r="S22" s="8">
        <v>4788</v>
      </c>
      <c r="T22" s="8">
        <v>4825</v>
      </c>
      <c r="U22" s="8">
        <v>2540</v>
      </c>
      <c r="V22" s="8">
        <f>'[2]13'!$Y$39</f>
        <v>3862</v>
      </c>
      <c r="W22" s="8">
        <f>'[2]14'!$U$32</f>
        <v>2816</v>
      </c>
      <c r="X22" s="8">
        <f>'[2]15'!$S$37</f>
        <v>2768</v>
      </c>
      <c r="Y22" s="8">
        <f>'[2]16'!$V$36</f>
        <v>2921</v>
      </c>
      <c r="Z22" s="8">
        <f>'[5]17'!$V$32</f>
        <v>2674</v>
      </c>
      <c r="AA22" s="8">
        <f>'[5]18'!$X$30</f>
        <v>3465</v>
      </c>
      <c r="AB22" s="8">
        <f>'[5]19'!$Y$36</f>
        <v>3661</v>
      </c>
      <c r="AC22" s="8">
        <f>'[5]20'!$Y$31</f>
        <v>1198</v>
      </c>
      <c r="AD22" s="8">
        <f>'[5]21'!$W$35</f>
        <v>2711</v>
      </c>
      <c r="AE22" s="10">
        <f>SUM(B22:AD22)</f>
        <v>88784</v>
      </c>
    </row>
    <row r="23" spans="1:31" ht="12">
      <c r="A23" s="8" t="s">
        <v>11</v>
      </c>
      <c r="B23" s="8">
        <v>169</v>
      </c>
      <c r="C23" s="8">
        <v>246</v>
      </c>
      <c r="D23" s="8">
        <v>124</v>
      </c>
      <c r="E23" s="8">
        <v>188</v>
      </c>
      <c r="F23" s="8">
        <v>341</v>
      </c>
      <c r="G23" s="8">
        <v>261</v>
      </c>
      <c r="H23" s="8">
        <v>326</v>
      </c>
      <c r="I23" s="8">
        <v>305</v>
      </c>
      <c r="J23" s="8">
        <v>243</v>
      </c>
      <c r="K23" s="8">
        <v>264</v>
      </c>
      <c r="L23" s="8">
        <v>305</v>
      </c>
      <c r="M23" s="8">
        <v>272</v>
      </c>
      <c r="N23" s="8">
        <v>240</v>
      </c>
      <c r="O23" s="8">
        <v>354</v>
      </c>
      <c r="P23" s="8">
        <v>259</v>
      </c>
      <c r="Q23" s="8">
        <v>253</v>
      </c>
      <c r="R23" s="8">
        <v>307</v>
      </c>
      <c r="S23" s="8">
        <v>324</v>
      </c>
      <c r="T23" s="8">
        <v>348</v>
      </c>
      <c r="U23" s="8">
        <v>187</v>
      </c>
      <c r="V23" s="8">
        <f>'[2]13'!$Z$39</f>
        <v>242</v>
      </c>
      <c r="W23" s="8">
        <f>'[2]14'!$V$32</f>
        <v>222</v>
      </c>
      <c r="X23" s="8">
        <f>'[2]15'!$T$37</f>
        <v>196</v>
      </c>
      <c r="Y23" s="8">
        <f>'[2]16'!$W$36</f>
        <v>194</v>
      </c>
      <c r="Z23" s="8">
        <f>'[5]17'!$W$32</f>
        <v>176</v>
      </c>
      <c r="AA23" s="8">
        <f>'[5]18'!$Y$30</f>
        <v>205</v>
      </c>
      <c r="AB23" s="8">
        <f>'[5]19'!$Z$36</f>
        <v>224</v>
      </c>
      <c r="AC23" s="8">
        <f>'[5]20'!$Z$31</f>
        <v>110</v>
      </c>
      <c r="AD23" s="8">
        <f>'[5]21'!$X$35</f>
        <v>188</v>
      </c>
      <c r="AE23" s="10">
        <f>SUM(B23:AD23)</f>
        <v>7073</v>
      </c>
    </row>
    <row r="24" spans="1:31" ht="12">
      <c r="A24" s="8" t="s">
        <v>12</v>
      </c>
      <c r="B24" s="8">
        <v>26</v>
      </c>
      <c r="C24" s="8">
        <v>36</v>
      </c>
      <c r="D24" s="8">
        <v>21</v>
      </c>
      <c r="E24" s="8">
        <v>37</v>
      </c>
      <c r="F24" s="8">
        <v>62</v>
      </c>
      <c r="G24" s="8">
        <v>52</v>
      </c>
      <c r="H24" s="8">
        <v>57</v>
      </c>
      <c r="I24" s="8">
        <v>62</v>
      </c>
      <c r="J24" s="8">
        <v>50</v>
      </c>
      <c r="K24" s="8">
        <v>50</v>
      </c>
      <c r="L24" s="8">
        <v>79</v>
      </c>
      <c r="M24" s="8">
        <v>55</v>
      </c>
      <c r="N24" s="8">
        <v>49</v>
      </c>
      <c r="O24" s="8">
        <v>75</v>
      </c>
      <c r="P24" s="8">
        <v>53</v>
      </c>
      <c r="Q24" s="8">
        <v>45</v>
      </c>
      <c r="R24" s="8">
        <v>65</v>
      </c>
      <c r="S24" s="8">
        <v>59</v>
      </c>
      <c r="T24" s="8">
        <v>65</v>
      </c>
      <c r="U24" s="8">
        <v>38</v>
      </c>
      <c r="V24" s="8">
        <f>'[2]13'!$AA$39</f>
        <v>56</v>
      </c>
      <c r="W24" s="8">
        <f>'[2]14'!$W$32</f>
        <v>40</v>
      </c>
      <c r="X24" s="8">
        <f>'[2]15'!$U$37</f>
        <v>40</v>
      </c>
      <c r="Y24" s="8">
        <f>'[2]16'!$X$36</f>
        <v>44</v>
      </c>
      <c r="Z24" s="8">
        <f>'[5]17'!$X$32</f>
        <v>43</v>
      </c>
      <c r="AA24" s="8">
        <f>'[5]18'!$Z$30</f>
        <v>55</v>
      </c>
      <c r="AB24" s="8">
        <f>'[5]19'!$AA$36</f>
        <v>62</v>
      </c>
      <c r="AC24" s="8">
        <f>'[5]20'!$AA$31</f>
        <v>17</v>
      </c>
      <c r="AD24" s="8">
        <f>'[5]21'!$Y$35</f>
        <v>51</v>
      </c>
      <c r="AE24" s="10">
        <f>SUM(B24:AD24)</f>
        <v>1444</v>
      </c>
    </row>
    <row r="25" spans="1:31" ht="12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28"/>
      <c r="AC25" s="28"/>
      <c r="AD25" s="26"/>
      <c r="AE25" s="19"/>
    </row>
    <row r="26" spans="1:31" ht="12">
      <c r="A26" s="8" t="s">
        <v>4</v>
      </c>
      <c r="B26" s="11">
        <f>B22/(B23-B24)</f>
        <v>9.391608391608392</v>
      </c>
      <c r="C26" s="11">
        <f aca="true" t="shared" si="10" ref="C26:AE26">C22/(C23-C24)</f>
        <v>9.957142857142857</v>
      </c>
      <c r="D26" s="11">
        <f t="shared" si="10"/>
        <v>14.368932038834952</v>
      </c>
      <c r="E26" s="11">
        <f t="shared" si="10"/>
        <v>13.112582781456954</v>
      </c>
      <c r="F26" s="11">
        <f t="shared" si="10"/>
        <v>11.293906810035843</v>
      </c>
      <c r="G26" s="11">
        <f t="shared" si="10"/>
        <v>12.220095693779903</v>
      </c>
      <c r="H26" s="11">
        <f t="shared" si="10"/>
        <v>12.048327137546469</v>
      </c>
      <c r="I26" s="11">
        <f t="shared" si="10"/>
        <v>13.08230452674897</v>
      </c>
      <c r="J26" s="11">
        <f t="shared" si="10"/>
        <v>14.373056994818652</v>
      </c>
      <c r="K26" s="11">
        <f t="shared" si="10"/>
        <v>15.317757009345794</v>
      </c>
      <c r="L26" s="11">
        <f t="shared" si="10"/>
        <v>18.469026548672566</v>
      </c>
      <c r="M26" s="11">
        <f t="shared" si="10"/>
        <v>17.6036866359447</v>
      </c>
      <c r="N26" s="11">
        <f t="shared" si="10"/>
        <v>17.23560209424084</v>
      </c>
      <c r="O26" s="11">
        <f t="shared" si="10"/>
        <v>15.31899641577061</v>
      </c>
      <c r="P26" s="11">
        <f t="shared" si="10"/>
        <v>15.16504854368932</v>
      </c>
      <c r="Q26" s="11">
        <f t="shared" si="10"/>
        <v>14.139423076923077</v>
      </c>
      <c r="R26" s="11">
        <f t="shared" si="10"/>
        <v>15.946280991735538</v>
      </c>
      <c r="S26" s="18">
        <f t="shared" si="10"/>
        <v>18.067924528301887</v>
      </c>
      <c r="T26" s="18">
        <f aca="true" t="shared" si="11" ref="T26:AD26">T22/(T23-T24)</f>
        <v>17.04946996466431</v>
      </c>
      <c r="U26" s="18">
        <f t="shared" si="11"/>
        <v>17.046979865771814</v>
      </c>
      <c r="V26" s="18">
        <f t="shared" si="11"/>
        <v>20.763440860215052</v>
      </c>
      <c r="W26" s="18">
        <f t="shared" si="11"/>
        <v>15.472527472527473</v>
      </c>
      <c r="X26" s="18">
        <f t="shared" si="11"/>
        <v>17.743589743589745</v>
      </c>
      <c r="Y26" s="18">
        <f>Y22/(Y23-Y24)</f>
        <v>19.473333333333333</v>
      </c>
      <c r="Z26" s="18">
        <f>Z22/(Z23-Z24)</f>
        <v>20.105263157894736</v>
      </c>
      <c r="AA26" s="18">
        <f>AA22/(AA23-AA24)</f>
        <v>23.1</v>
      </c>
      <c r="AB26" s="18">
        <f>AB22/(AB23-AB24)</f>
        <v>22.598765432098766</v>
      </c>
      <c r="AC26" s="18">
        <f>AC22/(AC23-AC24)</f>
        <v>12.881720430107526</v>
      </c>
      <c r="AD26" s="27">
        <f t="shared" si="11"/>
        <v>19.78832116788321</v>
      </c>
      <c r="AE26" s="11">
        <f t="shared" si="10"/>
        <v>15.772606146740095</v>
      </c>
    </row>
    <row r="27" spans="1:31" ht="12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15"/>
    </row>
    <row r="28" spans="1:31" ht="12">
      <c r="A28" s="17" t="s">
        <v>15</v>
      </c>
      <c r="B28" s="8">
        <v>0</v>
      </c>
      <c r="C28" s="9">
        <v>0</v>
      </c>
      <c r="D28" s="9">
        <v>1</v>
      </c>
      <c r="E28" s="9">
        <v>0</v>
      </c>
      <c r="F28" s="9">
        <v>0</v>
      </c>
      <c r="G28" s="9">
        <v>0</v>
      </c>
      <c r="H28" s="9">
        <v>0</v>
      </c>
      <c r="I28" s="9">
        <v>1</v>
      </c>
      <c r="J28" s="9">
        <v>0</v>
      </c>
      <c r="K28" s="8">
        <v>0</v>
      </c>
      <c r="L28" s="8">
        <v>1</v>
      </c>
      <c r="M28" s="8">
        <v>2</v>
      </c>
      <c r="N28" s="8">
        <v>3</v>
      </c>
      <c r="O28" s="8">
        <v>0</v>
      </c>
      <c r="P28" s="8">
        <v>1</v>
      </c>
      <c r="Q28" s="8">
        <v>1</v>
      </c>
      <c r="R28" s="8">
        <v>2</v>
      </c>
      <c r="S28" s="8">
        <v>3</v>
      </c>
      <c r="T28" s="8">
        <v>1</v>
      </c>
      <c r="U28" s="8">
        <v>0</v>
      </c>
      <c r="V28" s="8">
        <f>'[2]13'!$AD$39</f>
        <v>4</v>
      </c>
      <c r="W28" s="8">
        <f>'[2]14'!$Z$32</f>
        <v>0</v>
      </c>
      <c r="X28" s="8">
        <f>'[2]15'!$X$37</f>
        <v>1</v>
      </c>
      <c r="Y28" s="8">
        <f>'[2]16'!$AA$36</f>
        <v>4</v>
      </c>
      <c r="Z28" s="8">
        <f>'[5]17'!$AA$32</f>
        <v>1</v>
      </c>
      <c r="AA28" s="8">
        <f>'[5]18'!$AC$30</f>
        <v>2</v>
      </c>
      <c r="AB28" s="8">
        <f>'[5]19'!$AD$36</f>
        <v>1</v>
      </c>
      <c r="AC28" s="8">
        <f>'[5]20'!$AD$31</f>
        <v>1</v>
      </c>
      <c r="AD28" s="8">
        <f>'[5]21'!$AB$35</f>
        <v>3</v>
      </c>
      <c r="AE28" s="10">
        <f>SUM(B28:AD28)</f>
        <v>33</v>
      </c>
    </row>
    <row r="29" spans="1:31" ht="12">
      <c r="A29" s="17" t="s">
        <v>16</v>
      </c>
      <c r="B29" s="8">
        <v>3</v>
      </c>
      <c r="C29" s="9">
        <v>4</v>
      </c>
      <c r="D29" s="9">
        <v>3</v>
      </c>
      <c r="E29" s="9">
        <v>3</v>
      </c>
      <c r="F29" s="9">
        <v>7</v>
      </c>
      <c r="G29" s="9">
        <v>5</v>
      </c>
      <c r="H29" s="9">
        <v>7</v>
      </c>
      <c r="I29" s="9">
        <v>6</v>
      </c>
      <c r="J29" s="9">
        <v>3</v>
      </c>
      <c r="K29" s="8">
        <v>13</v>
      </c>
      <c r="L29" s="8">
        <v>11</v>
      </c>
      <c r="M29" s="8">
        <v>19</v>
      </c>
      <c r="N29" s="8">
        <v>8</v>
      </c>
      <c r="O29" s="8">
        <v>8</v>
      </c>
      <c r="P29" s="8">
        <v>5</v>
      </c>
      <c r="Q29" s="8">
        <v>7</v>
      </c>
      <c r="R29" s="8">
        <v>7</v>
      </c>
      <c r="S29" s="8">
        <v>18</v>
      </c>
      <c r="T29" s="8">
        <v>21</v>
      </c>
      <c r="U29" s="8">
        <v>10</v>
      </c>
      <c r="V29" s="8">
        <f>'[2]13'!$AE$39</f>
        <v>10</v>
      </c>
      <c r="W29" s="8">
        <f>'[2]14'!$AA$32</f>
        <v>12</v>
      </c>
      <c r="X29" s="8">
        <f>'[2]15'!$Y$37</f>
        <v>12</v>
      </c>
      <c r="Y29" s="8">
        <f>'[2]16'!$AB$36</f>
        <v>8</v>
      </c>
      <c r="Z29" s="8">
        <f>'[5]17'!$AB$32</f>
        <v>8</v>
      </c>
      <c r="AA29" s="8">
        <f>'[5]18'!$AD$30</f>
        <v>16</v>
      </c>
      <c r="AB29" s="8">
        <f>'[5]19'!$AE$36</f>
        <v>21</v>
      </c>
      <c r="AC29" s="8">
        <f>'[5]20'!$AE$31</f>
        <v>3</v>
      </c>
      <c r="AD29" s="8">
        <f>'[5]21'!$AC$35</f>
        <v>10</v>
      </c>
      <c r="AE29" s="10">
        <f>SUM(B29:AD29)</f>
        <v>268</v>
      </c>
    </row>
    <row r="30" spans="1:31" ht="12">
      <c r="A30" s="17" t="s">
        <v>17</v>
      </c>
      <c r="B30" s="8">
        <v>9</v>
      </c>
      <c r="C30" s="9">
        <v>13</v>
      </c>
      <c r="D30" s="9">
        <v>12</v>
      </c>
      <c r="E30" s="9">
        <v>20</v>
      </c>
      <c r="F30" s="9">
        <v>28</v>
      </c>
      <c r="G30" s="9">
        <v>28</v>
      </c>
      <c r="H30" s="9">
        <v>30</v>
      </c>
      <c r="I30" s="9">
        <v>32</v>
      </c>
      <c r="J30" s="9">
        <v>35</v>
      </c>
      <c r="K30" s="8">
        <v>28</v>
      </c>
      <c r="L30" s="8">
        <v>46</v>
      </c>
      <c r="M30" s="8">
        <v>25</v>
      </c>
      <c r="N30" s="8">
        <v>24</v>
      </c>
      <c r="O30" s="8">
        <v>47</v>
      </c>
      <c r="P30" s="8">
        <v>38</v>
      </c>
      <c r="Q30" s="8">
        <v>28</v>
      </c>
      <c r="R30" s="8">
        <v>46</v>
      </c>
      <c r="S30" s="8">
        <v>35</v>
      </c>
      <c r="T30" s="8">
        <v>48</v>
      </c>
      <c r="U30" s="8">
        <v>29</v>
      </c>
      <c r="V30" s="8">
        <f>'[2]13'!$AF$39</f>
        <v>36</v>
      </c>
      <c r="W30" s="8">
        <f>'[2]14'!$AB$32</f>
        <v>29</v>
      </c>
      <c r="X30" s="8">
        <f>'[2]15'!$Z$37</f>
        <v>25</v>
      </c>
      <c r="Y30" s="8">
        <f>'[2]16'!$AC$36</f>
        <v>23</v>
      </c>
      <c r="Z30" s="8">
        <f>'[5]17'!$AC$32</f>
        <v>31</v>
      </c>
      <c r="AA30" s="8">
        <f>'[5]18'!$AE$30</f>
        <v>29</v>
      </c>
      <c r="AB30" s="8">
        <f>'[5]19'!$AF$36</f>
        <v>33</v>
      </c>
      <c r="AC30" s="8">
        <f>'[5]20'!$AF$31</f>
        <v>11</v>
      </c>
      <c r="AD30" s="8">
        <f>'[5]21'!$AD$35</f>
        <v>22</v>
      </c>
      <c r="AE30" s="10">
        <f>SUM(B30:AD30)</f>
        <v>840</v>
      </c>
    </row>
    <row r="31" spans="1:31" ht="12">
      <c r="A31" s="8" t="s">
        <v>14</v>
      </c>
      <c r="B31" s="8">
        <f aca="true" t="shared" si="12" ref="B31:K31">SUM(B28:B30)</f>
        <v>12</v>
      </c>
      <c r="C31" s="8">
        <f t="shared" si="12"/>
        <v>17</v>
      </c>
      <c r="D31" s="8">
        <f t="shared" si="12"/>
        <v>16</v>
      </c>
      <c r="E31" s="8">
        <f t="shared" si="12"/>
        <v>23</v>
      </c>
      <c r="F31" s="8">
        <f t="shared" si="12"/>
        <v>35</v>
      </c>
      <c r="G31" s="8">
        <f t="shared" si="12"/>
        <v>33</v>
      </c>
      <c r="H31" s="8">
        <f t="shared" si="12"/>
        <v>37</v>
      </c>
      <c r="I31" s="8">
        <f t="shared" si="12"/>
        <v>39</v>
      </c>
      <c r="J31" s="8">
        <f t="shared" si="12"/>
        <v>38</v>
      </c>
      <c r="K31" s="8">
        <f t="shared" si="12"/>
        <v>41</v>
      </c>
      <c r="L31" s="8">
        <f aca="true" t="shared" si="13" ref="L31:S31">SUM(L28:L30)</f>
        <v>58</v>
      </c>
      <c r="M31" s="8">
        <f t="shared" si="13"/>
        <v>46</v>
      </c>
      <c r="N31" s="8">
        <f t="shared" si="13"/>
        <v>35</v>
      </c>
      <c r="O31" s="8">
        <f t="shared" si="13"/>
        <v>55</v>
      </c>
      <c r="P31" s="8">
        <f t="shared" si="13"/>
        <v>44</v>
      </c>
      <c r="Q31" s="8">
        <f>SUM(Q28:Q30)</f>
        <v>36</v>
      </c>
      <c r="R31" s="8">
        <f>SUM(R28:R30)</f>
        <v>55</v>
      </c>
      <c r="S31" s="8">
        <f t="shared" si="13"/>
        <v>56</v>
      </c>
      <c r="T31" s="8">
        <f aca="true" t="shared" si="14" ref="T31:AD31">SUM(T28:T30)</f>
        <v>70</v>
      </c>
      <c r="U31" s="8">
        <f t="shared" si="14"/>
        <v>39</v>
      </c>
      <c r="V31" s="8">
        <f t="shared" si="14"/>
        <v>50</v>
      </c>
      <c r="W31" s="8">
        <f t="shared" si="14"/>
        <v>41</v>
      </c>
      <c r="X31" s="8">
        <f t="shared" si="14"/>
        <v>38</v>
      </c>
      <c r="Y31" s="8">
        <f>SUM(Y28:Y30)</f>
        <v>35</v>
      </c>
      <c r="Z31" s="8">
        <f>SUM(Z28:Z30)</f>
        <v>40</v>
      </c>
      <c r="AA31" s="8">
        <f>SUM(AA28:AA30)</f>
        <v>47</v>
      </c>
      <c r="AB31" s="8">
        <f>SUM(AB28:AB30)</f>
        <v>55</v>
      </c>
      <c r="AC31" s="8">
        <f>SUM(AC28:AC30)</f>
        <v>15</v>
      </c>
      <c r="AD31" s="8">
        <f t="shared" si="14"/>
        <v>35</v>
      </c>
      <c r="AE31" s="10">
        <f>SUM(B31:AD31)</f>
        <v>1141</v>
      </c>
    </row>
    <row r="32" spans="1:31" ht="12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15"/>
    </row>
    <row r="33" spans="1:33" ht="12">
      <c r="A33" s="8" t="s">
        <v>13</v>
      </c>
      <c r="B33" s="13">
        <f aca="true" t="shared" si="15" ref="B33:K33">SUM(B28:B30)/B23*100</f>
        <v>7.100591715976331</v>
      </c>
      <c r="C33" s="13">
        <f t="shared" si="15"/>
        <v>6.910569105691057</v>
      </c>
      <c r="D33" s="13">
        <f t="shared" si="15"/>
        <v>12.903225806451612</v>
      </c>
      <c r="E33" s="13">
        <f t="shared" si="15"/>
        <v>12.23404255319149</v>
      </c>
      <c r="F33" s="13">
        <f t="shared" si="15"/>
        <v>10.263929618768328</v>
      </c>
      <c r="G33" s="13">
        <f t="shared" si="15"/>
        <v>12.643678160919542</v>
      </c>
      <c r="H33" s="13">
        <f t="shared" si="15"/>
        <v>11.349693251533742</v>
      </c>
      <c r="I33" s="13">
        <f t="shared" si="15"/>
        <v>12.786885245901638</v>
      </c>
      <c r="J33" s="13">
        <f t="shared" si="15"/>
        <v>15.637860082304528</v>
      </c>
      <c r="K33" s="13">
        <f t="shared" si="15"/>
        <v>15.530303030303031</v>
      </c>
      <c r="L33" s="13">
        <f>SUM(L28:L30)/L23*100</f>
        <v>19.01639344262295</v>
      </c>
      <c r="M33" s="13">
        <f>SUM(M28:M30)/M23*100</f>
        <v>16.911764705882355</v>
      </c>
      <c r="N33" s="13">
        <f>SUM(N28:N30)/N23*100</f>
        <v>14.583333333333334</v>
      </c>
      <c r="O33" s="13">
        <f>SUM(O28:O30)/O23*100</f>
        <v>15.53672316384181</v>
      </c>
      <c r="P33" s="13">
        <f>SUM(P28:P30)/P23*100</f>
        <v>16.988416988416986</v>
      </c>
      <c r="Q33" s="13">
        <f aca="true" t="shared" si="16" ref="Q33:AD33">SUM(Q28:Q30)/Q23*100</f>
        <v>14.229249011857709</v>
      </c>
      <c r="R33" s="13">
        <f t="shared" si="16"/>
        <v>17.91530944625407</v>
      </c>
      <c r="S33" s="13">
        <f t="shared" si="16"/>
        <v>17.28395061728395</v>
      </c>
      <c r="T33" s="13">
        <f t="shared" si="16"/>
        <v>20.114942528735632</v>
      </c>
      <c r="U33" s="13">
        <f t="shared" si="16"/>
        <v>20.855614973262032</v>
      </c>
      <c r="V33" s="13">
        <f t="shared" si="16"/>
        <v>20.66115702479339</v>
      </c>
      <c r="W33" s="13">
        <f t="shared" si="16"/>
        <v>18.46846846846847</v>
      </c>
      <c r="X33" s="20">
        <f aca="true" t="shared" si="17" ref="X33:AC33">SUM(X28:X30)/X23*100</f>
        <v>19.387755102040817</v>
      </c>
      <c r="Y33" s="20">
        <f t="shared" si="17"/>
        <v>18.04123711340206</v>
      </c>
      <c r="Z33" s="20">
        <f t="shared" si="17"/>
        <v>22.727272727272727</v>
      </c>
      <c r="AA33" s="20">
        <f t="shared" si="17"/>
        <v>22.926829268292686</v>
      </c>
      <c r="AB33" s="20">
        <f t="shared" si="17"/>
        <v>24.553571428571427</v>
      </c>
      <c r="AC33" s="20">
        <f t="shared" si="17"/>
        <v>13.636363636363635</v>
      </c>
      <c r="AD33" s="14">
        <f t="shared" si="16"/>
        <v>18.617021276595743</v>
      </c>
      <c r="AE33" s="16">
        <f>SUM(AE28:AE30)/AE23*100</f>
        <v>16.13176869786512</v>
      </c>
      <c r="AG33" s="3" t="s">
        <v>22</v>
      </c>
    </row>
    <row r="35" ht="12">
      <c r="A35" s="24" t="s">
        <v>24</v>
      </c>
    </row>
    <row r="36" spans="2:31" ht="12">
      <c r="B36" s="13">
        <f>B26-B7</f>
        <v>-2.9607725607725612</v>
      </c>
      <c r="C36" s="13">
        <f aca="true" t="shared" si="18" ref="C36:AE36">C26-C7</f>
        <v>-3.5296992481203002</v>
      </c>
      <c r="D36" s="13">
        <f t="shared" si="18"/>
        <v>-10.498992489466936</v>
      </c>
      <c r="E36" s="13">
        <f t="shared" si="18"/>
        <v>-5.56068454527572</v>
      </c>
      <c r="F36" s="13">
        <f t="shared" si="18"/>
        <v>-1.8003554850461239</v>
      </c>
      <c r="G36" s="13">
        <f t="shared" si="18"/>
        <v>-2.383352582082166</v>
      </c>
      <c r="H36" s="13">
        <f t="shared" si="18"/>
        <v>-4.449303194207086</v>
      </c>
      <c r="I36" s="13">
        <f t="shared" si="18"/>
        <v>-1.3443621399176955</v>
      </c>
      <c r="J36" s="13">
        <f t="shared" si="18"/>
        <v>-2.5994704777088184</v>
      </c>
      <c r="K36" s="13">
        <f t="shared" si="18"/>
        <v>0.11239986648865141</v>
      </c>
      <c r="L36" s="13">
        <f t="shared" si="18"/>
        <v>0.2236561783021962</v>
      </c>
      <c r="M36" s="13">
        <f t="shared" si="18"/>
        <v>0.3890747637985825</v>
      </c>
      <c r="N36" s="13">
        <f t="shared" si="18"/>
        <v>-7.111336681269364</v>
      </c>
      <c r="O36" s="13">
        <f t="shared" si="18"/>
        <v>-3.7080306112564188</v>
      </c>
      <c r="P36" s="13">
        <f t="shared" si="18"/>
        <v>-4.64851077834458</v>
      </c>
      <c r="Q36" s="13">
        <f t="shared" si="18"/>
        <v>-7.095871040723981</v>
      </c>
      <c r="R36" s="13">
        <f t="shared" si="18"/>
        <v>-3.372867944434674</v>
      </c>
      <c r="S36" s="13">
        <f t="shared" si="18"/>
        <v>-9.349115830442507</v>
      </c>
      <c r="T36" s="13">
        <f t="shared" si="18"/>
        <v>-5.780964817944383</v>
      </c>
      <c r="U36" s="13">
        <f t="shared" si="18"/>
        <v>1.2088295767544732</v>
      </c>
      <c r="V36" s="13">
        <f t="shared" si="18"/>
        <v>-7.116077212074103</v>
      </c>
      <c r="W36" s="13">
        <f t="shared" si="18"/>
        <v>-12.92596876807403</v>
      </c>
      <c r="X36" s="13">
        <f t="shared" si="18"/>
        <v>-5.915501165501166</v>
      </c>
      <c r="Y36" s="13">
        <f t="shared" si="18"/>
        <v>-5.460973236009732</v>
      </c>
      <c r="Z36" s="13">
        <f t="shared" si="18"/>
        <v>-6.660865874363328</v>
      </c>
      <c r="AA36" s="13">
        <f t="shared" si="18"/>
        <v>1.3716049382716058</v>
      </c>
      <c r="AB36" s="13">
        <f>AB26-AB7</f>
        <v>4.693006269795102</v>
      </c>
      <c r="AC36" s="13">
        <f>AC26-AC7</f>
        <v>-10.963349992427686</v>
      </c>
      <c r="AD36" s="13">
        <f t="shared" si="18"/>
        <v>-3.329325890940318</v>
      </c>
      <c r="AE36" s="25">
        <f t="shared" si="18"/>
        <v>-3.8430414799694788</v>
      </c>
    </row>
  </sheetData>
  <sheetProtection/>
  <printOptions/>
  <pageMargins left="0.35433070866141736" right="0.35433070866141736" top="1.1811023622047245" bottom="0.984251968503937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pre-installed user</dc:creator>
  <cp:keywords/>
  <dc:description/>
  <cp:lastModifiedBy>Stephens, Mark</cp:lastModifiedBy>
  <cp:lastPrinted>2020-10-18T14:18:46Z</cp:lastPrinted>
  <dcterms:created xsi:type="dcterms:W3CDTF">2001-08-31T11:44:48Z</dcterms:created>
  <dcterms:modified xsi:type="dcterms:W3CDTF">2021-11-04T09:04:06Z</dcterms:modified>
  <cp:category/>
  <cp:version/>
  <cp:contentType/>
  <cp:contentStatus/>
</cp:coreProperties>
</file>